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\Desktop\"/>
    </mc:Choice>
  </mc:AlternateContent>
  <bookViews>
    <workbookView xWindow="0" yWindow="0" windowWidth="28800" windowHeight="12285" tabRatio="683"/>
  </bookViews>
  <sheets>
    <sheet name="1. 예산항목별 변경내역" sheetId="1" r:id="rId1"/>
    <sheet name="2. 프로그램별 및 사업비목별 변경사유(상세내역)" sheetId="2" r:id="rId2"/>
  </sheets>
  <definedNames>
    <definedName name="_xlnm._FilterDatabase" localSheetId="1" hidden="1">'2. 프로그램별 및 사업비목별 변경사유(상세내역)'!$A$3:$H$39</definedName>
    <definedName name="_xlnm.Print_Titles" localSheetId="1">'2. 프로그램별 및 사업비목별 변경사유(상세내역)'!$3:$4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7" i="1"/>
  <c r="G24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G4" i="1"/>
  <c r="F28" i="1"/>
  <c r="F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  <c r="F4" i="1"/>
  <c r="E26" i="1"/>
  <c r="E25" i="1"/>
  <c r="E22" i="1"/>
  <c r="E21" i="1"/>
  <c r="E20" i="1"/>
  <c r="E19" i="1"/>
  <c r="E18" i="1"/>
  <c r="E16" i="1"/>
  <c r="E15" i="1"/>
  <c r="E14" i="1"/>
  <c r="E13" i="1"/>
  <c r="E12" i="1"/>
  <c r="E11" i="1"/>
  <c r="E10" i="1"/>
  <c r="E5" i="1"/>
  <c r="E4" i="1"/>
  <c r="E9" i="1" s="1"/>
  <c r="C5" i="1"/>
  <c r="C9" i="1" s="1"/>
  <c r="C16" i="1"/>
  <c r="C26" i="1"/>
  <c r="C27" i="1" s="1"/>
  <c r="C25" i="1"/>
  <c r="C22" i="1"/>
  <c r="C21" i="1"/>
  <c r="C20" i="1"/>
  <c r="C19" i="1"/>
  <c r="C18" i="1"/>
  <c r="C15" i="1"/>
  <c r="C14" i="1"/>
  <c r="C13" i="1"/>
  <c r="C12" i="1"/>
  <c r="C11" i="1"/>
  <c r="C10" i="1"/>
  <c r="C4" i="1"/>
  <c r="E24" i="1" l="1"/>
  <c r="E27" i="1"/>
  <c r="C24" i="1"/>
  <c r="C28" i="1" s="1"/>
  <c r="G39" i="2"/>
  <c r="G35" i="2"/>
  <c r="G38" i="2"/>
  <c r="G37" i="2"/>
  <c r="G36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39" i="2"/>
  <c r="F17" i="2"/>
  <c r="F25" i="2"/>
  <c r="F28" i="2"/>
  <c r="F30" i="2"/>
  <c r="F33" i="2"/>
  <c r="F38" i="2"/>
  <c r="F35" i="2"/>
  <c r="D39" i="2"/>
  <c r="D38" i="2"/>
  <c r="D35" i="2"/>
  <c r="D33" i="2"/>
  <c r="D30" i="2"/>
  <c r="D28" i="2"/>
  <c r="D25" i="2"/>
  <c r="E28" i="1" l="1"/>
  <c r="D8" i="1"/>
  <c r="D7" i="1"/>
  <c r="D6" i="1"/>
  <c r="D24" i="1" l="1"/>
  <c r="D22" i="1" l="1"/>
  <c r="D26" i="1"/>
  <c r="D14" i="1"/>
  <c r="D18" i="1"/>
  <c r="D19" i="1"/>
  <c r="D12" i="1"/>
  <c r="D17" i="1"/>
  <c r="D4" i="1"/>
  <c r="D10" i="1"/>
  <c r="D13" i="1"/>
  <c r="D27" i="1"/>
  <c r="D23" i="1"/>
  <c r="D25" i="1"/>
  <c r="D20" i="1"/>
  <c r="D16" i="1"/>
  <c r="D5" i="1"/>
  <c r="D9" i="1"/>
  <c r="D11" i="1"/>
  <c r="D21" i="1"/>
  <c r="D15" i="1"/>
  <c r="D28" i="1" l="1"/>
  <c r="D17" i="2"/>
</calcChain>
</file>

<file path=xl/sharedStrings.xml><?xml version="1.0" encoding="utf-8"?>
<sst xmlns="http://schemas.openxmlformats.org/spreadsheetml/2006/main" count="147" uniqueCount="114">
  <si>
    <t>비목별 비중</t>
  </si>
  <si>
    <t>멘토비</t>
  </si>
  <si>
    <t>행사비</t>
  </si>
  <si>
    <t>합 계</t>
  </si>
  <si>
    <t>증감
(B-A)</t>
    <phoneticPr fontId="1" type="noConversion"/>
  </si>
  <si>
    <t>(단위: 천원)</t>
  </si>
  <si>
    <t>프로그램명</t>
  </si>
  <si>
    <t>변경 사유</t>
  </si>
  <si>
    <t>산출근거</t>
    <phoneticPr fontId="1" type="noConversion"/>
  </si>
  <si>
    <t>금액</t>
    <phoneticPr fontId="1" type="noConversion"/>
  </si>
  <si>
    <t>산출근거</t>
    <phoneticPr fontId="1" type="noConversion"/>
  </si>
  <si>
    <t>금액</t>
    <phoneticPr fontId="1" type="noConversion"/>
  </si>
  <si>
    <t>세부항목(비목)</t>
  </si>
  <si>
    <t>변경 후 (B)</t>
    <phoneticPr fontId="1" type="noConversion"/>
  </si>
  <si>
    <t>변경 전 (A)</t>
    <phoneticPr fontId="1" type="noConversion"/>
  </si>
  <si>
    <t>소계</t>
    <phoneticPr fontId="1" type="noConversion"/>
  </si>
  <si>
    <t>1. 예산항목별 변경 내역</t>
    <phoneticPr fontId="1" type="noConversion"/>
  </si>
  <si>
    <t>자치단체 경상보조
(사무관리비)</t>
    <phoneticPr fontId="1" type="noConversion"/>
  </si>
  <si>
    <t>비고</t>
    <phoneticPr fontId="1" type="noConversion"/>
  </si>
  <si>
    <t>자치구 집행</t>
    <phoneticPr fontId="1" type="noConversion"/>
  </si>
  <si>
    <t>자치단체 
경상보조</t>
    <phoneticPr fontId="1" type="noConversion"/>
  </si>
  <si>
    <t>자치단체
 자본보조</t>
    <phoneticPr fontId="1" type="noConversion"/>
  </si>
  <si>
    <t>사업비목</t>
    <phoneticPr fontId="1" type="noConversion"/>
  </si>
  <si>
    <t>서울시 예산 황목</t>
    <phoneticPr fontId="1" type="noConversion"/>
  </si>
  <si>
    <t>2. 프로그램별 / 사업비목별 변경사유 및 변경(상세)내역</t>
    <phoneticPr fontId="1" type="noConversion"/>
  </si>
  <si>
    <t>(단위: 천원)</t>
    <phoneticPr fontId="1" type="noConversion"/>
  </si>
  <si>
    <t xml:space="preserve">2차년도 소요예산 </t>
    <phoneticPr fontId="1" type="noConversion"/>
  </si>
  <si>
    <t>총괄기획관리수당</t>
  </si>
  <si>
    <t>회의비 및 자문비</t>
  </si>
  <si>
    <t>프로그램기획비</t>
  </si>
  <si>
    <t>공과금</t>
  </si>
  <si>
    <t>소모성 물품구입</t>
  </si>
  <si>
    <t>식비 및 다과비</t>
  </si>
  <si>
    <t>여비</t>
  </si>
  <si>
    <t>홍보비</t>
  </si>
  <si>
    <t>시설비</t>
  </si>
  <si>
    <t>물품취득비(구입)</t>
  </si>
  <si>
    <t xml:space="preserve">캠퍼스타운 
창업지원시설 조성 및 운영비
</t>
    <phoneticPr fontId="1" type="noConversion"/>
  </si>
  <si>
    <t>창업경진대회</t>
    <phoneticPr fontId="1" type="noConversion"/>
  </si>
  <si>
    <t>단순활동비</t>
  </si>
  <si>
    <t>프로그램 사업비</t>
  </si>
  <si>
    <t>창업 시상금</t>
  </si>
  <si>
    <t>창업 활동비
(지원금)</t>
    <phoneticPr fontId="1" type="noConversion"/>
  </si>
  <si>
    <t>쌍방향 O2O 컨설팅 플랫폼 구축 및 기술창업컨설팅</t>
    <phoneticPr fontId="1" type="noConversion"/>
  </si>
  <si>
    <t>⦁ 전문 (교수, 변호사, 변리사, 회계사, 세무사 
   등) 기준
   - 1일 1시간 240,000원 기준
     (240,000원*20시간=4,800,000원)</t>
    <phoneticPr fontId="1" type="noConversion"/>
  </si>
  <si>
    <t>⦁ 멘토 상담 온라인 플랫폼 구축·운영
   (23,000,000원*1식=23,000,000원)</t>
    <phoneticPr fontId="1" type="noConversion"/>
  </si>
  <si>
    <t>숍인숍 뷰티 프로그램 
위탁 교육</t>
    <phoneticPr fontId="1" type="noConversion"/>
  </si>
  <si>
    <t>프로그램 사업비</t>
    <phoneticPr fontId="1" type="noConversion"/>
  </si>
  <si>
    <t xml:space="preserve">⦁ 창업자능력향상을 위한 실기교육 위탁비
   (48,000,000원*1식=48,000,000원)
   - 상세내역
     1. 뷰티 국가자격 : 피부, 네일, 메이크업 중 택1
        (300,000원*24명*3개월= 21,600,000원)
     2. 민간 자격 : 업스타일, 속눈썹
        (400,000원*24명=9,600,000원)   
     3. 국가자격, 민간자격 교육 재료비 
        (700,000원*24명=16,800,000원) </t>
    <phoneticPr fontId="1" type="noConversion"/>
  </si>
  <si>
    <t>도덕 한마당 K-Culture Festival</t>
    <phoneticPr fontId="1" type="noConversion"/>
  </si>
  <si>
    <t>단순 활동비</t>
  </si>
  <si>
    <t>⦁ 행사기획, 설치, 해체, 운영, 초청비 등 용역 비용     (48,000,000원*1식=48,000,000원)
⦁ 안내 및 홍보물 제작
   - 포스터 등 제작
     (디자인비150,000원+인쇄비 100장 300,000원
     =450,000원)  
   - 현수막제작
     (50,000원*10개=500,000원)</t>
    <phoneticPr fontId="1" type="noConversion"/>
  </si>
  <si>
    <t>지역 상권 활성화 프로젝트 상권스토리 발굴을 위한 취재단 모집</t>
    <phoneticPr fontId="1" type="noConversion"/>
  </si>
  <si>
    <t>지역상생 프로젝트 
1인 미디어 콘텐츠 
문화살리기 공모전</t>
    <phoneticPr fontId="1" type="noConversion"/>
  </si>
  <si>
    <t>단순활동비</t>
    <phoneticPr fontId="1" type="noConversion"/>
  </si>
  <si>
    <t>⦁ 창업경진대회 심사비
   - 1일 3시간 이상
   - 외부위원 2인 기준
   - 서류심사, 발표심사 2회
     (150,000원*2명*2회=600,000원)</t>
    <phoneticPr fontId="1" type="noConversion"/>
  </si>
  <si>
    <t>⦁ 발표심사 진행요원     
   - 1회 2명 기준
     (10,000원*2명*6시간*1회=120,000원)</t>
    <phoneticPr fontId="1" type="noConversion"/>
  </si>
  <si>
    <t>⦁ 안내 및 홍보물 제작
   - 포스터 등 제작
     (디자인비 150,000원+인쇄비용 50장 200,000원
      =350,000원)
   - 현수막제작
     (50,000원*3개=150,000원)</t>
    <phoneticPr fontId="1" type="noConversion"/>
  </si>
  <si>
    <t>⦁ 창업경진대회 다과비
   - 1차 서류심사
     심사위원 5인+전담인력 3인     
     (5,000원*8명*1회=40,000원) 
   - 2차 발표심사
     심사위원 5인+전담인력 3인+발표자 20인(팀)
     (5,000원*28명(팀)*1회=140,000원)
⦁ 창업경진대회 식비
   - 서류심사, 발표심사 2회
     [(외부위원 2명*25,000원
     +내부심사위원 3명*10,000원+전담인력3명
     *10,000원)*2회=220,000원]</t>
    <phoneticPr fontId="1" type="noConversion"/>
  </si>
  <si>
    <t>⦁ 창업 지원금
   - 입주기업 9팀 선정
     (5,000,000원*9팀=45,000,000원)</t>
    <phoneticPr fontId="1" type="noConversion"/>
  </si>
  <si>
    <t>⦁ 캠퍼스타운조성단장 전문가 관리수당
   - 1일 3시간이상
     (150,000원/일*67회-50,000원=10,000,000원
      , -50,000원 절삭)</t>
    <phoneticPr fontId="1" type="noConversion"/>
  </si>
  <si>
    <t>⦁ 지역거버넌스 회의
   - 1일 2시간 이내 
   - 외부위원 6인, 1회 기준
     (100,000원*6명*1회=600,000원)
⦁ 사업단 운영/검토 회의
   - 1일 2시간 이내 
   - 외부위원 3인, 1회 기준
     (100,000원*3명*1회=300,000원)</t>
    <phoneticPr fontId="1" type="noConversion"/>
  </si>
  <si>
    <t>⦁ 전담인력 인건비
   : 급여, 학교부담금, 퇴직금 포함
     (팀장 50,000,000원 
      +매니저 42,500,000원+팀원 30,000,000원
      =122,500,000원)</t>
    <phoneticPr fontId="1" type="noConversion"/>
  </si>
  <si>
    <t>⦁ 기술매칭사업관련 자문비
   (4,000,000원*1식=4,000,000원)</t>
    <phoneticPr fontId="1" type="noConversion"/>
  </si>
  <si>
    <t>⦁ 지역거버넌스 회의 다과비
   : 외부위원 6명+내부위원 2명+단장 1명
     +전담인력 3명
     (5,000원*12명*1회=60,000원)
⦁ 지역거버넌스 회의 식비
   [(외부위원 6명*25,000원+(내부위원 2명
   +단장 1명+전담인력 3명)*10,000원)*1회
   =210,000원]
⦁ 사업단 운영/검토 회의 다과비
   : 외부위원 3명+내부위원 2명+단장 1명
     +전담인력 3명 
     (5,000원*9명*1회=45,000원)
⦁ 사업단 운영/검토 회의 식비
   [(외부위원 3명*25,000원+(내부위원 2명
   +단장 1명+전담인력 3명)*10,000원)*1회
   =135,000원]
⦁ 프로그램 운영 다과비
   : 참석자 6명+단장 1명+전담인력 3명      
     (5,000원*10명*6회=300,000원)
⦁ 프로그램 운영 식비
   : 참석자 4명+단장 1명+전담인력 3명   
     (10,000원*8명*3회=240,000원)</t>
    <phoneticPr fontId="1" type="noConversion"/>
  </si>
  <si>
    <t>⦁ 프로그램 홍보물 포스터 제작 디자인비
   - 지역상생 프로그램 등
     (150,000원*5회=750,000원)
⦁ 프로그램 관련 현수막 제작
   (50,000원*2개*5회=500,000원)
⦁ 사업 홍보물 포스터 제작 디자인비
   - 멘토링, 거버넌스 회의, 운영 회의 등
     (150,000원*5회=750,000원)
⦁ 사업 관련 현수막 제작
   (50,000원*2개*5회=500,000원)</t>
    <phoneticPr fontId="1" type="noConversion"/>
  </si>
  <si>
    <t>⦁ 추가 창업공간 및 시반(창업체험)거리 내
   사무실 내 집기 구입
   - 복합기(프린터) 2대 구입
     (2대*900,000원=1,800,000원)
  - 커피머신 1대 구입
     (1대*300,000원=300,000원)
   - 정수기 1대 구입 
     (1대*200,000원=200,000원)
   - 사무 책상 및 의자, 서랍, 책장 및 선반 등 
     8세트 (8세트*500,000=4,000,000원)
   - 회의 테이블 및 의자 2세트 구입
     (2세트*650,000원=1,300,000원)</t>
    <phoneticPr fontId="1" type="noConversion"/>
  </si>
  <si>
    <t>증감
(B-A)</t>
    <phoneticPr fontId="1" type="noConversion"/>
  </si>
  <si>
    <t>⦁ 개최준비 및 운영비
   - 서류심사, 발표심사 2회
     (300,000원*2회=600,000원)</t>
    <phoneticPr fontId="1" type="noConversion"/>
  </si>
  <si>
    <t>⦁ 창업경진대회 완료 : 서류심사, 발표심사, 시상식 집행금액
  (약 560,000원)</t>
    <phoneticPr fontId="1" type="noConversion"/>
  </si>
  <si>
    <t>⦁ 용역계약 완료 : 4,750만원 계약금액 기준</t>
    <phoneticPr fontId="1" type="noConversion"/>
  </si>
  <si>
    <t>⦁ 창업경진대회 완료 후 예산절감하여 변경</t>
    <phoneticPr fontId="1" type="noConversion"/>
  </si>
  <si>
    <t>⦁ 용역계약 완료 후 잔액으로 예산절감하여 변경</t>
    <phoneticPr fontId="1" type="noConversion"/>
  </si>
  <si>
    <t>⦁ 공연진행요원
   - 1회 5명 기준
     (10,000원*5명*6시간*1회=300,000원)</t>
    <phoneticPr fontId="1" type="noConversion"/>
  </si>
  <si>
    <t>⦁ Track 1 활동비 100만원
   - 10회 2명 기준 (10,000원*2인*5시간*10회 기준)
⦁ Track 2 활동비 80만원
   - 2회 8명 기준 (10,000원*8인*5시간*2회 기준)</t>
    <phoneticPr fontId="1" type="noConversion"/>
  </si>
  <si>
    <t>⦁ 창업경진대회 시상금
   - 13팀 시상
     (대상 3,000,000원 1팀
      +최우수상 2,000,000원*2팀
      +우수상 1,000,000원*3팀
      +장려상 500,000원*3팀
      +입상 250,000원*4팀=12,500,000원)</t>
    <phoneticPr fontId="1" type="noConversion"/>
  </si>
  <si>
    <t>⦁ 개최준비 및 운영비
  - 심사 및 시상식 2회 (270,000원*2회=540,000원)</t>
    <phoneticPr fontId="1" type="noConversion"/>
  </si>
  <si>
    <t>⦁ 공모전 시상금
   - 8팀 시상금액
   대상 3,000,000*1팀+우수상 1,000,000*3팀+장려상500,000*4팀
   =총 8,000,000원</t>
    <phoneticPr fontId="1" type="noConversion"/>
  </si>
  <si>
    <t>⦁ 비대면으로 진행하여 진행요원 인원 감소시킴</t>
    <phoneticPr fontId="1" type="noConversion"/>
  </si>
  <si>
    <t>⦁ 상권 취재를 위해 단순활동비를 지원하여 예산 편성</t>
    <phoneticPr fontId="1" type="noConversion"/>
  </si>
  <si>
    <t>⦁ 시상금 재원 예산 편성: 대상 3,000,000 1팀, 최우수상 2,000,000 2팀, 우수상 1,000,000 3팀, 장려상 500,000*4팀 =총 12,000,000원의 상금에서 덕성여대 캠퍼스타운은 8,000,000원 상금 집행 (나머지 400만원은 신용보증재단에서 집행)</t>
    <phoneticPr fontId="1" type="noConversion"/>
  </si>
  <si>
    <t>⦁ 공연진행요원
   - 1회 1명 기준 (10,000원*1명*6시간*1회=60,000원)</t>
    <phoneticPr fontId="1" type="noConversion"/>
  </si>
  <si>
    <t>⦁ 변동없음</t>
    <phoneticPr fontId="1" type="noConversion"/>
  </si>
  <si>
    <t>⦁ 변동없음</t>
    <phoneticPr fontId="1" type="noConversion"/>
  </si>
  <si>
    <t>⦁ 변동없음</t>
    <phoneticPr fontId="1" type="noConversion"/>
  </si>
  <si>
    <t>⦁ 변동없음</t>
    <phoneticPr fontId="1" type="noConversion"/>
  </si>
  <si>
    <t>⦁ 창업지원실 및 창업거점센터 정문 및 거리 조성
   - 철거, 칸막이 설치, 붙박이 서고, 책상, 의자구입, 정문 사인물 설치, 정문 어닝 교체, 외벽 조성, 담 철거 등 독립형 창업지원실 
     (120,000,000원*1식)
   - 상세내역
     1. 창업지원실 
        (1,200,000원/평*44평=52,800,000원)
     2. 전기,통신,소방 분리공사       
        (400,000원/평*44평=17,600,000원)
     3. 정문 및 거리 조성 
        (49,600,000원/1식)</t>
    <phoneticPr fontId="1" type="noConversion"/>
  </si>
  <si>
    <t>⦁ 서울 캠퍼스타운 페어
   (10,000,000원*1식=10,000,000원)</t>
    <phoneticPr fontId="1" type="noConversion"/>
  </si>
  <si>
    <t>⦁ 서울 캠퍼스타운 페어
   (7,000,000원*1식=7,000,000원)</t>
    <phoneticPr fontId="1" type="noConversion"/>
  </si>
  <si>
    <t>⦁ 공모전 진행을 위해 개최준비 및 운영비 편성</t>
    <phoneticPr fontId="1" type="noConversion"/>
  </si>
  <si>
    <t>⦁ 캠퍼스타운 페스티벌 프로그램에 참가하는 창업기업 수에 따라 서울시로부터 확정된 집행비용 616만원(VAT포함)을 공식 접수받아 예산절감시킴</t>
    <phoneticPr fontId="1" type="noConversion"/>
  </si>
  <si>
    <t>⦁ 시내 4시간 이내
   (10,000원*3명*15회=450,000원)
⦁ 시내 4시간 이상
   (20,000원*3명*5회=300,000원)</t>
    <phoneticPr fontId="1" type="noConversion"/>
  </si>
  <si>
    <t>⦁ 시내 4시간 이내
   (10,000원*4명*10회=400,000원)</t>
    <phoneticPr fontId="1" type="noConversion"/>
  </si>
  <si>
    <t>⦁ 변동없음</t>
    <phoneticPr fontId="1" type="noConversion"/>
  </si>
  <si>
    <t>⦁ 비대면 회의로 진행하여 실행계획서 예산대비 절감시킴</t>
    <phoneticPr fontId="1" type="noConversion"/>
  </si>
  <si>
    <t>⦁ 9월 말 집행완료 금액을 기준으로 잔여월 집행예상금액 산정하여 실행계획서 예산 대비 절감시킴</t>
    <phoneticPr fontId="1" type="noConversion"/>
  </si>
  <si>
    <t>⦁ 사무용품 및 기타 소모품 구입 
   - 조성단 4명+창업기업 8팀 기준
     [12명(팀)*100,000원/월*12개월=14,400,000원]
   - 상세내역
     1. 사무용품 및 기타소모품
        (조성단4명*100,000원/월*12개월
        +창업팀832,000원=5,632,000원)
     2. 커피 및 차, 생수
        [12명(팀)*22,000원/월*12개월
        =3,168,000원]
     3. 카트리지
        [(400,000원/1세트*6회*칼라프린터2대)
        +(200,000원/1세트*2회*흑백프린터 2대)
        =5,600,000원]</t>
    <phoneticPr fontId="1" type="noConversion"/>
  </si>
  <si>
    <t>⦁ 9월 말 집행 완료금액 769만원
⦁ 10월~12월(3개월) 집행 예상금액 375만원
   - 조성단 4명+창업기업 10팀 기준
     [13명(팀)*100,000원/월*3개월=390만원, 15만원 절삭]</t>
    <phoneticPr fontId="1" type="noConversion"/>
  </si>
  <si>
    <t>⦁ 9월 말 집행완료 금액을 기준으로 잔여월 집행예상금액 산정하여 실행계획서 예산 대비 절감시킴</t>
    <phoneticPr fontId="1" type="noConversion"/>
  </si>
  <si>
    <t>⦁ 운영사무실 전화비용
   - 전화 3회선 
     (70,000원/월*12개월=840,000원)
   - 팩스 1회선
     (7,000원/월*12개월=84,000원) 
⦁ 시반(창업체험)거리 내 사무실 신규 인터넷    
   설치비 1회선 (55,000원*1회선=55,000원)
⦁ 인터넷 비용  
   - 2회선
     (45,000원/월*2회선*12개월=1,080,000원)
⦁ 보안서비스
   - 시반(창업체험)거리 내 신규설치
     (132,000원/월*12개월=1,584,000원)
⦁ 우편비
   - 우편 등기, 택배 비용
     (5,000원*13회-3,000원=62,000원
      , -3,000원 절삭)
⦁ 홈페이지 제작 및 운영비 
   - 덕성캠퍼스타운 홈페이지 호스팅 운명 및
     수정, 추가 제작비
     (50,000원/월*12개월=600,000원)
⦁ 시반(창업체험)거리 등록면허세
   - 시반거리 가설건축물 등록면허세 1회
⦁ 시반(창업체험)거리관리
   - 시반거리 청소등 관리업무
     (1개월 최대 500,000원/월*12개월=6,000,000원)
⦁ 창업거점센터 방역비
   - 코로나 19 대비 3개월에 1회 진행기준
     (300,000원*4회=1,200,000원)</t>
    <phoneticPr fontId="1" type="noConversion"/>
  </si>
  <si>
    <t>⦁ 9월 말 집행 완료금액 504.4만원
⦁ 10월~12월(3개월) 집행 예상금액 329.7만원
   - 인터넷 및 전화비용 : 52.1 만원
   - 보안서비스 : 39.6 만원
   - 우편비 : 2 만원
   - 창업시반거리관리(청소비, 자판기운영용역비, CCTV보수비)
     : 206만원
   - 방역시 : 30 만원</t>
    <phoneticPr fontId="1" type="noConversion"/>
  </si>
  <si>
    <t>총괄관리 기획비</t>
  </si>
  <si>
    <t>강사비</t>
  </si>
  <si>
    <t>공간임차료</t>
  </si>
  <si>
    <t>프로그램 기획비</t>
  </si>
  <si>
    <t>프로그램사업비</t>
  </si>
  <si>
    <t>단기임차료</t>
  </si>
  <si>
    <t>창업활동비(지원금)</t>
  </si>
  <si>
    <t>창업시상금</t>
  </si>
  <si>
    <t>물품취득비(임차)</t>
  </si>
  <si>
    <t>심사 및 평가비</t>
    <phoneticPr fontId="1" type="noConversion"/>
  </si>
  <si>
    <t>당초예산
(A)</t>
    <phoneticPr fontId="1" type="noConversion"/>
  </si>
  <si>
    <t>1차 변경 예산
(B)</t>
    <phoneticPr fontId="1" type="noConversion"/>
  </si>
  <si>
    <t>회의비 및 자문비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</si>
</sst>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00_ "/>
    <numFmt numFmtId="177" formatCode="_-* #,##0.00_-;\-* #,##0.0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0" fontId="0" fillId="0" borderId="0" xfId="0" applyAlignment="1">
      <alignment horizontal="right" vertical="center"/>
    </xf>
    <xf numFmtId="10" fontId="0" fillId="0" borderId="0" xfId="2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41" fontId="6" fillId="0" borderId="22" xfId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41" fontId="10" fillId="0" borderId="0" xfId="1" applyFont="1">
      <alignment vertical="center"/>
    </xf>
    <xf numFmtId="0" fontId="5" fillId="2" borderId="3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41" fontId="6" fillId="0" borderId="29" xfId="1" applyFont="1" applyFill="1" applyBorder="1" applyAlignment="1">
      <alignment horizontal="right" vertical="center" wrapText="1"/>
    </xf>
    <xf numFmtId="41" fontId="6" fillId="4" borderId="22" xfId="1" applyFont="1" applyFill="1" applyBorder="1" applyAlignment="1">
      <alignment horizontal="right" vertical="center" wrapText="1"/>
    </xf>
    <xf numFmtId="41" fontId="6" fillId="4" borderId="29" xfId="1" applyFont="1" applyFill="1" applyBorder="1" applyAlignment="1">
      <alignment horizontal="right" vertical="center" wrapText="1"/>
    </xf>
    <xf numFmtId="41" fontId="6" fillId="0" borderId="30" xfId="1" applyFont="1" applyFill="1" applyBorder="1" applyAlignment="1">
      <alignment horizontal="right" vertical="center" wrapText="1"/>
    </xf>
    <xf numFmtId="41" fontId="9" fillId="4" borderId="22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41" fontId="8" fillId="4" borderId="22" xfId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76" fontId="10" fillId="0" borderId="0" xfId="0" applyNumberFormat="1" applyFont="1">
      <alignment vertical="center"/>
    </xf>
    <xf numFmtId="41" fontId="5" fillId="2" borderId="5" xfId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0" xfId="0" applyFont="1">
      <alignment vertical="center"/>
    </xf>
    <xf numFmtId="10" fontId="11" fillId="0" borderId="0" xfId="2" applyNumberFormat="1" applyFont="1">
      <alignment vertical="center"/>
    </xf>
    <xf numFmtId="0" fontId="12" fillId="0" borderId="1" xfId="0" applyFont="1" applyBorder="1" applyAlignment="1">
      <alignment horizontal="center" vertical="center" wrapText="1"/>
    </xf>
    <xf numFmtId="41" fontId="12" fillId="0" borderId="26" xfId="1" applyFont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41" fontId="12" fillId="0" borderId="27" xfId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1" fontId="9" fillId="0" borderId="27" xfId="1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 wrapText="1"/>
    </xf>
    <xf numFmtId="10" fontId="5" fillId="0" borderId="24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1" fontId="12" fillId="0" borderId="27" xfId="1" applyFont="1" applyFill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2" fillId="0" borderId="10" xfId="0" applyFont="1" applyBorder="1" applyAlignment="1">
      <alignment horizontal="center" vertical="center" wrapText="1"/>
    </xf>
    <xf numFmtId="10" fontId="12" fillId="0" borderId="2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1" fontId="14" fillId="0" borderId="27" xfId="1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41" fontId="5" fillId="3" borderId="27" xfId="1" applyFont="1" applyFill="1" applyBorder="1" applyAlignment="1">
      <alignment horizontal="center" vertical="center" wrapText="1"/>
    </xf>
    <xf numFmtId="9" fontId="5" fillId="3" borderId="25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14" fillId="5" borderId="1" xfId="0" applyFont="1" applyFill="1" applyBorder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177" fontId="8" fillId="4" borderId="22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left" vertical="center" wrapText="1"/>
    </xf>
    <xf numFmtId="41" fontId="8" fillId="4" borderId="22" xfId="1" applyFont="1" applyFill="1" applyBorder="1" applyAlignment="1">
      <alignment horizontal="right" vertical="center" wrapText="1"/>
    </xf>
    <xf numFmtId="0" fontId="16" fillId="0" borderId="0" xfId="0" applyFo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41" fontId="8" fillId="4" borderId="35" xfId="1" applyFont="1" applyFill="1" applyBorder="1" applyAlignment="1">
      <alignment horizontal="center" vertical="center" wrapText="1"/>
    </xf>
    <xf numFmtId="41" fontId="8" fillId="4" borderId="36" xfId="1" applyFont="1" applyFill="1" applyBorder="1" applyAlignment="1">
      <alignment horizontal="center" vertical="center" wrapText="1"/>
    </xf>
    <xf numFmtId="41" fontId="6" fillId="0" borderId="37" xfId="1" applyFont="1" applyBorder="1" applyAlignment="1">
      <alignment horizontal="right" vertical="center" wrapText="1"/>
    </xf>
    <xf numFmtId="41" fontId="6" fillId="0" borderId="38" xfId="1" applyFont="1" applyBorder="1" applyAlignment="1">
      <alignment horizontal="right" vertical="center" wrapText="1"/>
    </xf>
    <xf numFmtId="41" fontId="6" fillId="0" borderId="38" xfId="1" applyFont="1" applyFill="1" applyBorder="1" applyAlignment="1">
      <alignment horizontal="right" vertical="center" wrapText="1"/>
    </xf>
    <xf numFmtId="41" fontId="8" fillId="4" borderId="34" xfId="1" applyFont="1" applyFill="1" applyBorder="1" applyAlignment="1">
      <alignment horizontal="right" vertical="center" wrapText="1"/>
    </xf>
    <xf numFmtId="41" fontId="6" fillId="4" borderId="34" xfId="1" applyFont="1" applyFill="1" applyBorder="1" applyAlignment="1">
      <alignment horizontal="right" vertical="center" wrapText="1"/>
    </xf>
    <xf numFmtId="41" fontId="6" fillId="4" borderId="35" xfId="1" applyFont="1" applyFill="1" applyBorder="1" applyAlignment="1">
      <alignment horizontal="right" vertical="center" wrapText="1"/>
    </xf>
    <xf numFmtId="41" fontId="9" fillId="4" borderId="34" xfId="1" applyFont="1" applyFill="1" applyBorder="1" applyAlignment="1">
      <alignment horizontal="right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60" zoomScaleNormal="85" workbookViewId="0">
      <selection activeCell="E22" sqref="E22"/>
    </sheetView>
  </sheetViews>
  <sheetFormatPr defaultRowHeight="16.5" x14ac:dyDescent="0.3"/>
  <cols>
    <col min="1" max="1" width="14.5" customWidth="1"/>
    <col min="2" max="2" width="18.625" customWidth="1"/>
    <col min="3" max="3" width="13.125" style="7" customWidth="1"/>
    <col min="4" max="5" width="12.625" customWidth="1"/>
    <col min="6" max="6" width="14.125" style="7" bestFit="1" customWidth="1"/>
    <col min="7" max="7" width="14.125" style="7" customWidth="1"/>
    <col min="8" max="8" width="12.625" customWidth="1"/>
    <col min="9" max="9" width="12.625" style="8" customWidth="1"/>
    <col min="10" max="10" width="11.625" customWidth="1"/>
    <col min="12" max="12" width="11.875" bestFit="1" customWidth="1"/>
  </cols>
  <sheetData>
    <row r="1" spans="1:10" ht="31.5" x14ac:dyDescent="0.3">
      <c r="A1" s="73" t="s">
        <v>16</v>
      </c>
      <c r="B1" s="73"/>
      <c r="C1" s="73"/>
      <c r="D1" s="73"/>
      <c r="E1" s="73"/>
      <c r="F1" s="73"/>
      <c r="G1" s="73"/>
      <c r="H1" s="73"/>
      <c r="I1" s="41"/>
      <c r="J1" s="41"/>
    </row>
    <row r="2" spans="1:10" x14ac:dyDescent="0.3">
      <c r="H2" s="1" t="s">
        <v>25</v>
      </c>
      <c r="I2" s="1"/>
      <c r="J2" s="1"/>
    </row>
    <row r="3" spans="1:10" ht="36.75" customHeight="1" x14ac:dyDescent="0.3">
      <c r="A3" s="3" t="s">
        <v>23</v>
      </c>
      <c r="B3" s="21" t="s">
        <v>22</v>
      </c>
      <c r="C3" s="39" t="s">
        <v>111</v>
      </c>
      <c r="D3" s="40" t="s">
        <v>0</v>
      </c>
      <c r="E3" s="21" t="s">
        <v>112</v>
      </c>
      <c r="F3" s="4" t="s">
        <v>0</v>
      </c>
      <c r="G3" s="5" t="s">
        <v>4</v>
      </c>
      <c r="H3" s="6" t="s">
        <v>18</v>
      </c>
      <c r="I3"/>
    </row>
    <row r="4" spans="1:10" ht="30" customHeight="1" x14ac:dyDescent="0.3">
      <c r="A4" s="67" t="s">
        <v>17</v>
      </c>
      <c r="B4" s="44" t="s">
        <v>101</v>
      </c>
      <c r="C4" s="45">
        <f>'2. 프로그램별 및 사업비목별 변경사유(상세내역)'!D5</f>
        <v>10000</v>
      </c>
      <c r="D4" s="46">
        <f>C4/C$28</f>
        <v>2.0408163265306121E-2</v>
      </c>
      <c r="E4" s="45">
        <f>'2. 프로그램별 및 사업비목별 변경사유(상세내역)'!F5</f>
        <v>10000</v>
      </c>
      <c r="F4" s="46">
        <f>E4/$E$28</f>
        <v>2.0408163265306121E-2</v>
      </c>
      <c r="G4" s="47">
        <f>E4-C4</f>
        <v>0</v>
      </c>
      <c r="H4" s="70" t="s">
        <v>19</v>
      </c>
      <c r="I4"/>
      <c r="J4" s="9"/>
    </row>
    <row r="5" spans="1:10" ht="30" customHeight="1" x14ac:dyDescent="0.3">
      <c r="A5" s="68"/>
      <c r="B5" s="44" t="s">
        <v>28</v>
      </c>
      <c r="C5" s="48">
        <f>'2. 프로그램별 및 사업비목별 변경사유(상세내역)'!D6+'2. 프로그램별 및 사업비목별 변경사유(상세내역)'!D18</f>
        <v>1500</v>
      </c>
      <c r="D5" s="46">
        <f>C5/C$28</f>
        <v>3.0612244897959182E-3</v>
      </c>
      <c r="E5" s="48">
        <f>'2. 프로그램별 및 사업비목별 변경사유(상세내역)'!F6+'2. 프로그램별 및 사업비목별 변경사유(상세내역)'!F18</f>
        <v>1500</v>
      </c>
      <c r="F5" s="46">
        <f t="shared" ref="F5:F27" si="0">E5/$E$28</f>
        <v>3.0612244897959182E-3</v>
      </c>
      <c r="G5" s="47">
        <f t="shared" ref="G5:G8" si="1">E5-C5</f>
        <v>0</v>
      </c>
      <c r="H5" s="71"/>
      <c r="I5"/>
      <c r="J5" s="9"/>
    </row>
    <row r="6" spans="1:10" ht="30" customHeight="1" x14ac:dyDescent="0.3">
      <c r="A6" s="68"/>
      <c r="B6" s="44" t="s">
        <v>110</v>
      </c>
      <c r="C6" s="48">
        <v>0</v>
      </c>
      <c r="D6" s="46">
        <f t="shared" ref="D6:D8" si="2">C6/C$28</f>
        <v>0</v>
      </c>
      <c r="E6" s="48">
        <v>0</v>
      </c>
      <c r="F6" s="46">
        <f t="shared" si="0"/>
        <v>0</v>
      </c>
      <c r="G6" s="47">
        <f t="shared" si="1"/>
        <v>0</v>
      </c>
      <c r="H6" s="71"/>
      <c r="I6"/>
      <c r="J6" s="9"/>
    </row>
    <row r="7" spans="1:10" ht="30" customHeight="1" x14ac:dyDescent="0.3">
      <c r="A7" s="68"/>
      <c r="B7" s="44" t="s">
        <v>102</v>
      </c>
      <c r="C7" s="48">
        <v>0</v>
      </c>
      <c r="D7" s="46">
        <f t="shared" si="2"/>
        <v>0</v>
      </c>
      <c r="E7" s="48">
        <v>0</v>
      </c>
      <c r="F7" s="46">
        <f t="shared" si="0"/>
        <v>0</v>
      </c>
      <c r="G7" s="47">
        <f t="shared" si="1"/>
        <v>0</v>
      </c>
      <c r="H7" s="71"/>
      <c r="I7"/>
      <c r="J7" s="9"/>
    </row>
    <row r="8" spans="1:10" ht="30" customHeight="1" x14ac:dyDescent="0.3">
      <c r="A8" s="68"/>
      <c r="B8" s="44" t="s">
        <v>103</v>
      </c>
      <c r="C8" s="45">
        <v>0</v>
      </c>
      <c r="D8" s="46">
        <f t="shared" si="2"/>
        <v>0</v>
      </c>
      <c r="E8" s="45">
        <v>0</v>
      </c>
      <c r="F8" s="46">
        <f t="shared" si="0"/>
        <v>0</v>
      </c>
      <c r="G8" s="47">
        <f t="shared" si="1"/>
        <v>0</v>
      </c>
      <c r="H8" s="71"/>
      <c r="I8"/>
      <c r="J8" s="9"/>
    </row>
    <row r="9" spans="1:10" s="42" customFormat="1" ht="30" customHeight="1" x14ac:dyDescent="0.3">
      <c r="A9" s="69"/>
      <c r="B9" s="49" t="s">
        <v>15</v>
      </c>
      <c r="C9" s="50">
        <f>SUM(C4:C8)</f>
        <v>11500</v>
      </c>
      <c r="D9" s="51">
        <f t="shared" ref="D9:D27" si="3">C9/C$28</f>
        <v>2.3469387755102041E-2</v>
      </c>
      <c r="E9" s="50">
        <f>SUM(E4:E8)</f>
        <v>11500</v>
      </c>
      <c r="F9" s="52">
        <f t="shared" si="0"/>
        <v>2.3469387755102041E-2</v>
      </c>
      <c r="G9" s="50">
        <f>SUM(G4:G8)</f>
        <v>0</v>
      </c>
      <c r="H9" s="72"/>
      <c r="J9" s="43"/>
    </row>
    <row r="10" spans="1:10" ht="30" customHeight="1" x14ac:dyDescent="0.3">
      <c r="A10" s="67" t="s">
        <v>20</v>
      </c>
      <c r="B10" s="53" t="s">
        <v>104</v>
      </c>
      <c r="C10" s="54">
        <f>'2. 프로그램별 및 사업비목별 변경사유(상세내역)'!D7</f>
        <v>122500</v>
      </c>
      <c r="D10" s="46">
        <f t="shared" si="3"/>
        <v>0.25</v>
      </c>
      <c r="E10" s="54">
        <f>'2. 프로그램별 및 사업비목별 변경사유(상세내역)'!F7</f>
        <v>122500</v>
      </c>
      <c r="F10" s="46">
        <f t="shared" si="0"/>
        <v>0.25</v>
      </c>
      <c r="G10" s="47">
        <f t="shared" ref="G10:G23" si="4">E10-C10</f>
        <v>0</v>
      </c>
      <c r="H10" s="55"/>
      <c r="I10"/>
      <c r="J10" s="9"/>
    </row>
    <row r="11" spans="1:10" ht="30" customHeight="1" x14ac:dyDescent="0.3">
      <c r="A11" s="68"/>
      <c r="B11" s="56" t="s">
        <v>1</v>
      </c>
      <c r="C11" s="54">
        <f>'2. 프로그램별 및 사업비목별 변경사유(상세내역)'!D9+'2. 프로그램별 및 사업비목별 변경사유(상세내역)'!D26</f>
        <v>8800</v>
      </c>
      <c r="D11" s="46">
        <f t="shared" si="3"/>
        <v>1.7959183673469388E-2</v>
      </c>
      <c r="E11" s="54">
        <f>'2. 프로그램별 및 사업비목별 변경사유(상세내역)'!F9+'2. 프로그램별 및 사업비목별 변경사유(상세내역)'!F26</f>
        <v>8800</v>
      </c>
      <c r="F11" s="46">
        <f t="shared" si="0"/>
        <v>1.7959183673469388E-2</v>
      </c>
      <c r="G11" s="47">
        <f t="shared" si="4"/>
        <v>0</v>
      </c>
      <c r="H11" s="55"/>
      <c r="I11"/>
      <c r="J11" s="9"/>
    </row>
    <row r="12" spans="1:10" ht="30" customHeight="1" x14ac:dyDescent="0.3">
      <c r="A12" s="68"/>
      <c r="B12" s="56" t="s">
        <v>39</v>
      </c>
      <c r="C12" s="54">
        <f>'2. 프로그램별 및 사업비목별 변경사유(상세내역)'!D19+'2. 프로그램별 및 사업비목별 변경사유(상세내역)'!D31+'2. 프로그램별 및 사업비목별 변경사유(상세내역)'!D34</f>
        <v>420</v>
      </c>
      <c r="D12" s="57">
        <f t="shared" si="3"/>
        <v>8.571428571428571E-4</v>
      </c>
      <c r="E12" s="54">
        <f>'2. 프로그램별 및 사업비목별 변경사유(상세내역)'!F19+'2. 프로그램별 및 사업비목별 변경사유(상세내역)'!F31+'2. 프로그램별 및 사업비목별 변경사유(상세내역)'!F34</f>
        <v>1980</v>
      </c>
      <c r="F12" s="46">
        <f t="shared" si="0"/>
        <v>4.0408163265306125E-3</v>
      </c>
      <c r="G12" s="47">
        <f t="shared" si="4"/>
        <v>1560</v>
      </c>
      <c r="H12" s="55"/>
      <c r="I12"/>
      <c r="J12" s="9"/>
    </row>
    <row r="13" spans="1:10" ht="30" customHeight="1" x14ac:dyDescent="0.3">
      <c r="A13" s="68"/>
      <c r="B13" s="56" t="s">
        <v>105</v>
      </c>
      <c r="C13" s="54">
        <f>'2. 프로그램별 및 사업비목별 변경사유(상세내역)'!D20+'2. 프로그램별 및 사업비목별 변경사유(상세내역)'!D27+'2. 프로그램별 및 사업비목별 변경사유(상세내역)'!D29+'2. 프로그램별 및 사업비목별 변경사유(상세내역)'!D36</f>
        <v>71600</v>
      </c>
      <c r="D13" s="46">
        <f t="shared" si="3"/>
        <v>0.14612244897959184</v>
      </c>
      <c r="E13" s="54">
        <f>'2. 프로그램별 및 사업비목별 변경사유(상세내역)'!F20+'2. 프로그램별 및 사업비목별 변경사유(상세내역)'!F27+'2. 프로그램별 및 사업비목별 변경사유(상세내역)'!F29+'2. 프로그램별 및 사업비목별 변경사유(상세내역)'!F36</f>
        <v>71600</v>
      </c>
      <c r="F13" s="46">
        <f t="shared" si="0"/>
        <v>0.14612244897959184</v>
      </c>
      <c r="G13" s="47">
        <f t="shared" si="4"/>
        <v>0</v>
      </c>
      <c r="H13" s="55"/>
      <c r="I13"/>
      <c r="J13" s="9"/>
    </row>
    <row r="14" spans="1:10" ht="30" customHeight="1" x14ac:dyDescent="0.3">
      <c r="A14" s="68"/>
      <c r="B14" s="56" t="s">
        <v>2</v>
      </c>
      <c r="C14" s="54">
        <f>'2. 프로그램별 및 사업비목별 변경사유(상세내역)'!D8+'2. 프로그램별 및 사업비목별 변경사유(상세내역)'!D21+'2. 프로그램별 및 사업비목별 변경사유(상세내역)'!D32</f>
        <v>59450</v>
      </c>
      <c r="D14" s="46">
        <f t="shared" si="3"/>
        <v>0.1213265306122449</v>
      </c>
      <c r="E14" s="54">
        <f>'2. 프로그램별 및 사업비목별 변경사유(상세내역)'!F8+'2. 프로그램별 및 사업비목별 변경사유(상세내역)'!F21+'2. 프로그램별 및 사업비목별 변경사유(상세내역)'!F32</f>
        <v>56450</v>
      </c>
      <c r="F14" s="46">
        <f t="shared" si="0"/>
        <v>0.11520408163265305</v>
      </c>
      <c r="G14" s="47">
        <f t="shared" si="4"/>
        <v>-3000</v>
      </c>
      <c r="H14" s="55"/>
      <c r="I14"/>
      <c r="J14" s="9"/>
    </row>
    <row r="15" spans="1:10" ht="30" customHeight="1" x14ac:dyDescent="0.3">
      <c r="A15" s="68"/>
      <c r="B15" s="56" t="s">
        <v>30</v>
      </c>
      <c r="C15" s="54">
        <f>'2. 프로그램별 및 사업비목별 변경사유(상세내역)'!D10</f>
        <v>11590</v>
      </c>
      <c r="D15" s="46">
        <f t="shared" si="3"/>
        <v>2.3653061224489794E-2</v>
      </c>
      <c r="E15" s="54">
        <f>'2. 프로그램별 및 사업비목별 변경사유(상세내역)'!F10</f>
        <v>8341</v>
      </c>
      <c r="F15" s="46">
        <f t="shared" si="0"/>
        <v>1.7022448979591837E-2</v>
      </c>
      <c r="G15" s="47">
        <f t="shared" si="4"/>
        <v>-3249</v>
      </c>
      <c r="H15" s="55"/>
      <c r="I15"/>
      <c r="J15" s="9"/>
    </row>
    <row r="16" spans="1:10" ht="30" customHeight="1" x14ac:dyDescent="0.3">
      <c r="A16" s="68"/>
      <c r="B16" s="56" t="s">
        <v>31</v>
      </c>
      <c r="C16" s="54">
        <f>'2. 프로그램별 및 사업비목별 변경사유(상세내역)'!D11</f>
        <v>14400</v>
      </c>
      <c r="D16" s="46">
        <f t="shared" si="3"/>
        <v>2.9387755102040815E-2</v>
      </c>
      <c r="E16" s="54">
        <f>'2. 프로그램별 및 사업비목별 변경사유(상세내역)'!F11</f>
        <v>11439</v>
      </c>
      <c r="F16" s="46">
        <f t="shared" si="0"/>
        <v>2.3344897959183673E-2</v>
      </c>
      <c r="G16" s="47">
        <f t="shared" si="4"/>
        <v>-2961</v>
      </c>
      <c r="H16" s="55"/>
      <c r="I16"/>
      <c r="J16" s="9"/>
    </row>
    <row r="17" spans="1:12" ht="30" customHeight="1" x14ac:dyDescent="0.3">
      <c r="A17" s="68"/>
      <c r="B17" s="56" t="s">
        <v>106</v>
      </c>
      <c r="C17" s="45">
        <v>0</v>
      </c>
      <c r="D17" s="46">
        <f t="shared" si="3"/>
        <v>0</v>
      </c>
      <c r="E17" s="45">
        <v>0</v>
      </c>
      <c r="F17" s="46">
        <f t="shared" si="0"/>
        <v>0</v>
      </c>
      <c r="G17" s="47">
        <f t="shared" si="4"/>
        <v>0</v>
      </c>
      <c r="H17" s="55"/>
      <c r="I17"/>
      <c r="J17" s="9"/>
    </row>
    <row r="18" spans="1:12" ht="30" customHeight="1" x14ac:dyDescent="0.3">
      <c r="A18" s="68"/>
      <c r="B18" s="56" t="s">
        <v>32</v>
      </c>
      <c r="C18" s="54">
        <f>'2. 프로그램별 및 사업비목별 변경사유(상세내역)'!D12+'2. 프로그램별 및 사업비목별 변경사유(상세내역)'!D22</f>
        <v>1390</v>
      </c>
      <c r="D18" s="46">
        <f t="shared" si="3"/>
        <v>2.8367346938775509E-3</v>
      </c>
      <c r="E18" s="54">
        <f>'2. 프로그램별 및 사업비목별 변경사유(상세내역)'!F12+'2. 프로그램별 및 사업비목별 변경사유(상세내역)'!F22</f>
        <v>1390</v>
      </c>
      <c r="F18" s="46">
        <f t="shared" si="0"/>
        <v>2.8367346938775509E-3</v>
      </c>
      <c r="G18" s="47">
        <f t="shared" si="4"/>
        <v>0</v>
      </c>
      <c r="H18" s="55"/>
      <c r="I18"/>
      <c r="J18" s="9"/>
    </row>
    <row r="19" spans="1:12" ht="30" customHeight="1" x14ac:dyDescent="0.3">
      <c r="A19" s="68"/>
      <c r="B19" s="56" t="s">
        <v>33</v>
      </c>
      <c r="C19" s="54">
        <f>'2. 프로그램별 및 사업비목별 변경사유(상세내역)'!D13</f>
        <v>750</v>
      </c>
      <c r="D19" s="46">
        <f t="shared" si="3"/>
        <v>1.5306122448979591E-3</v>
      </c>
      <c r="E19" s="54">
        <f>'2. 프로그램별 및 사업비목별 변경사유(상세내역)'!F13</f>
        <v>400</v>
      </c>
      <c r="F19" s="46">
        <f t="shared" si="0"/>
        <v>8.1632653061224493E-4</v>
      </c>
      <c r="G19" s="47">
        <f t="shared" si="4"/>
        <v>-350</v>
      </c>
      <c r="H19" s="55"/>
      <c r="I19"/>
      <c r="J19" s="9"/>
    </row>
    <row r="20" spans="1:12" ht="30" customHeight="1" x14ac:dyDescent="0.3">
      <c r="A20" s="68"/>
      <c r="B20" s="56" t="s">
        <v>34</v>
      </c>
      <c r="C20" s="54">
        <f>'2. 프로그램별 및 사업비목별 변경사유(상세내역)'!D14</f>
        <v>2500</v>
      </c>
      <c r="D20" s="46">
        <f t="shared" si="3"/>
        <v>5.1020408163265302E-3</v>
      </c>
      <c r="E20" s="54">
        <f>'2. 프로그램별 및 사업비목별 변경사유(상세내역)'!F14</f>
        <v>2500</v>
      </c>
      <c r="F20" s="46">
        <f t="shared" si="0"/>
        <v>5.1020408163265302E-3</v>
      </c>
      <c r="G20" s="47">
        <f t="shared" si="4"/>
        <v>0</v>
      </c>
      <c r="H20" s="55"/>
      <c r="I20"/>
      <c r="J20" s="9"/>
    </row>
    <row r="21" spans="1:12" ht="30" customHeight="1" x14ac:dyDescent="0.3">
      <c r="A21" s="68"/>
      <c r="B21" s="56" t="s">
        <v>107</v>
      </c>
      <c r="C21" s="54">
        <f>'2. 프로그램별 및 사업비목별 변경사유(상세내역)'!D24</f>
        <v>45000</v>
      </c>
      <c r="D21" s="46">
        <f t="shared" si="3"/>
        <v>9.1836734693877556E-2</v>
      </c>
      <c r="E21" s="54">
        <f>'2. 프로그램별 및 사업비목별 변경사유(상세내역)'!F24</f>
        <v>45000</v>
      </c>
      <c r="F21" s="46">
        <f t="shared" si="0"/>
        <v>9.1836734693877556E-2</v>
      </c>
      <c r="G21" s="47">
        <f t="shared" si="4"/>
        <v>0</v>
      </c>
      <c r="H21" s="55"/>
      <c r="I21"/>
      <c r="J21" s="9"/>
    </row>
    <row r="22" spans="1:12" ht="30" customHeight="1" x14ac:dyDescent="0.3">
      <c r="A22" s="68"/>
      <c r="B22" s="56" t="s">
        <v>108</v>
      </c>
      <c r="C22" s="54">
        <f>'2. 프로그램별 및 사업비목별 변경사유(상세내역)'!D23+'2. 프로그램별 및 사업비목별 변경사유(상세내역)'!D37</f>
        <v>12500</v>
      </c>
      <c r="D22" s="46">
        <f t="shared" si="3"/>
        <v>2.5510204081632654E-2</v>
      </c>
      <c r="E22" s="54">
        <f>'2. 프로그램별 및 사업비목별 변경사유(상세내역)'!F23+'2. 프로그램별 및 사업비목별 변경사유(상세내역)'!F37</f>
        <v>20500</v>
      </c>
      <c r="F22" s="46">
        <f t="shared" si="0"/>
        <v>4.1836734693877553E-2</v>
      </c>
      <c r="G22" s="47">
        <f t="shared" si="4"/>
        <v>8000</v>
      </c>
      <c r="H22" s="55"/>
      <c r="I22"/>
      <c r="J22" s="9"/>
    </row>
    <row r="23" spans="1:12" ht="30" customHeight="1" x14ac:dyDescent="0.3">
      <c r="A23" s="68"/>
      <c r="B23" s="58" t="s">
        <v>109</v>
      </c>
      <c r="C23" s="59"/>
      <c r="D23" s="46">
        <f t="shared" si="3"/>
        <v>0</v>
      </c>
      <c r="E23" s="59"/>
      <c r="F23" s="46">
        <f t="shared" si="0"/>
        <v>0</v>
      </c>
      <c r="G23" s="47">
        <f t="shared" si="4"/>
        <v>0</v>
      </c>
      <c r="H23" s="55"/>
      <c r="I23"/>
      <c r="J23" s="9"/>
    </row>
    <row r="24" spans="1:12" s="42" customFormat="1" ht="30" customHeight="1" x14ac:dyDescent="0.3">
      <c r="A24" s="69"/>
      <c r="B24" s="49" t="s">
        <v>15</v>
      </c>
      <c r="C24" s="50">
        <f>SUM(C10:C23)</f>
        <v>350900</v>
      </c>
      <c r="D24" s="51">
        <f t="shared" si="3"/>
        <v>0.71612244897959187</v>
      </c>
      <c r="E24" s="50">
        <f>SUM(E10:E23)</f>
        <v>350900</v>
      </c>
      <c r="F24" s="52">
        <f t="shared" si="0"/>
        <v>0.71612244897959187</v>
      </c>
      <c r="G24" s="50">
        <f>SUM(G10:G23)</f>
        <v>0</v>
      </c>
      <c r="H24" s="60"/>
      <c r="J24" s="43"/>
    </row>
    <row r="25" spans="1:12" ht="30" customHeight="1" x14ac:dyDescent="0.3">
      <c r="A25" s="67" t="s">
        <v>21</v>
      </c>
      <c r="B25" s="56" t="s">
        <v>35</v>
      </c>
      <c r="C25" s="54">
        <f>'2. 프로그램별 및 사업비목별 변경사유(상세내역)'!D15</f>
        <v>120000</v>
      </c>
      <c r="D25" s="46">
        <f t="shared" si="3"/>
        <v>0.24489795918367346</v>
      </c>
      <c r="E25" s="54">
        <f>'2. 프로그램별 및 사업비목별 변경사유(상세내역)'!F15</f>
        <v>120000</v>
      </c>
      <c r="F25" s="46">
        <f t="shared" si="0"/>
        <v>0.24489795918367346</v>
      </c>
      <c r="G25" s="47">
        <f t="shared" ref="G25:G26" si="5">E25-C25</f>
        <v>0</v>
      </c>
      <c r="H25" s="55"/>
      <c r="I25"/>
      <c r="J25" s="9"/>
    </row>
    <row r="26" spans="1:12" ht="30" customHeight="1" x14ac:dyDescent="0.3">
      <c r="A26" s="68"/>
      <c r="B26" s="56" t="s">
        <v>36</v>
      </c>
      <c r="C26" s="54">
        <f>'2. 프로그램별 및 사업비목별 변경사유(상세내역)'!D16</f>
        <v>7600</v>
      </c>
      <c r="D26" s="46">
        <f t="shared" si="3"/>
        <v>1.5510204081632653E-2</v>
      </c>
      <c r="E26" s="54">
        <f>'2. 프로그램별 및 사업비목별 변경사유(상세내역)'!F16</f>
        <v>7600</v>
      </c>
      <c r="F26" s="46">
        <f t="shared" si="0"/>
        <v>1.5510204081632653E-2</v>
      </c>
      <c r="G26" s="47">
        <f t="shared" si="5"/>
        <v>0</v>
      </c>
      <c r="H26" s="55"/>
      <c r="I26"/>
      <c r="J26" s="9"/>
    </row>
    <row r="27" spans="1:12" s="42" customFormat="1" ht="30" customHeight="1" x14ac:dyDescent="0.3">
      <c r="A27" s="69"/>
      <c r="B27" s="49" t="s">
        <v>15</v>
      </c>
      <c r="C27" s="50">
        <f>SUM(C25:C26)</f>
        <v>127600</v>
      </c>
      <c r="D27" s="51">
        <f t="shared" si="3"/>
        <v>0.26040816326530614</v>
      </c>
      <c r="E27" s="50">
        <f>SUM(E25:E26)</f>
        <v>127600</v>
      </c>
      <c r="F27" s="52">
        <f t="shared" si="0"/>
        <v>0.26040816326530614</v>
      </c>
      <c r="G27" s="50">
        <f>SUM(G25:G26)</f>
        <v>0</v>
      </c>
      <c r="H27" s="60"/>
      <c r="J27" s="43"/>
    </row>
    <row r="28" spans="1:12" ht="30" customHeight="1" x14ac:dyDescent="0.3">
      <c r="A28" s="65" t="s">
        <v>3</v>
      </c>
      <c r="B28" s="66"/>
      <c r="C28" s="61">
        <f>C9+C24+C27</f>
        <v>490000</v>
      </c>
      <c r="D28" s="62">
        <f>D9+D24+D27</f>
        <v>1</v>
      </c>
      <c r="E28" s="61">
        <f>E9+E24+E27</f>
        <v>490000</v>
      </c>
      <c r="F28" s="62">
        <f>F9+F24+F27</f>
        <v>1</v>
      </c>
      <c r="G28" s="63"/>
      <c r="H28" s="64"/>
      <c r="I28"/>
      <c r="J28" s="9"/>
    </row>
    <row r="29" spans="1:12" x14ac:dyDescent="0.3">
      <c r="L29" s="9"/>
    </row>
  </sheetData>
  <mergeCells count="6">
    <mergeCell ref="A1:H1"/>
    <mergeCell ref="A28:B28"/>
    <mergeCell ref="A4:A9"/>
    <mergeCell ref="A10:A24"/>
    <mergeCell ref="A25:A27"/>
    <mergeCell ref="H4:H9"/>
  </mergeCells>
  <phoneticPr fontId="1" type="noConversion"/>
  <pageMargins left="0.7" right="0.7" top="0.75" bottom="0.75" header="0.3" footer="0.3"/>
  <pageSetup paperSize="9" scale="71" orientation="portrait" r:id="rId1"/>
  <ignoredErrors>
    <ignoredError sqref="D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zoomScale="6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0" sqref="H10"/>
    </sheetView>
  </sheetViews>
  <sheetFormatPr defaultColWidth="9" defaultRowHeight="16.5" x14ac:dyDescent="0.3"/>
  <cols>
    <col min="1" max="1" width="21.625" style="11" customWidth="1"/>
    <col min="2" max="2" width="18.25" style="11" customWidth="1"/>
    <col min="3" max="3" width="46.75" style="29" customWidth="1"/>
    <col min="4" max="4" width="9.25" style="20" bestFit="1" customWidth="1"/>
    <col min="5" max="5" width="50" style="11" customWidth="1"/>
    <col min="6" max="6" width="13" style="20" bestFit="1" customWidth="1"/>
    <col min="7" max="7" width="10.5" style="20" customWidth="1"/>
    <col min="8" max="8" width="58.375" style="11" customWidth="1"/>
    <col min="9" max="16384" width="9" style="2"/>
  </cols>
  <sheetData>
    <row r="1" spans="1:8" ht="47.25" customHeight="1" x14ac:dyDescent="0.3">
      <c r="A1" s="82" t="s">
        <v>24</v>
      </c>
      <c r="B1" s="82"/>
      <c r="C1" s="82"/>
      <c r="D1" s="82"/>
      <c r="E1" s="82"/>
      <c r="F1" s="83"/>
      <c r="G1" s="82"/>
      <c r="H1" s="82"/>
    </row>
    <row r="2" spans="1:8" x14ac:dyDescent="0.3">
      <c r="H2" s="10" t="s">
        <v>5</v>
      </c>
    </row>
    <row r="3" spans="1:8" x14ac:dyDescent="0.3">
      <c r="A3" s="74" t="s">
        <v>6</v>
      </c>
      <c r="B3" s="76" t="s">
        <v>12</v>
      </c>
      <c r="C3" s="86" t="s">
        <v>14</v>
      </c>
      <c r="D3" s="87"/>
      <c r="E3" s="76" t="s">
        <v>13</v>
      </c>
      <c r="F3" s="88"/>
      <c r="G3" s="100" t="s">
        <v>67</v>
      </c>
      <c r="H3" s="76" t="s">
        <v>7</v>
      </c>
    </row>
    <row r="4" spans="1:8" x14ac:dyDescent="0.3">
      <c r="A4" s="75"/>
      <c r="B4" s="76"/>
      <c r="C4" s="23" t="s">
        <v>10</v>
      </c>
      <c r="D4" s="30" t="s">
        <v>9</v>
      </c>
      <c r="E4" s="31" t="s">
        <v>8</v>
      </c>
      <c r="F4" s="30" t="s">
        <v>11</v>
      </c>
      <c r="G4" s="101"/>
      <c r="H4" s="76"/>
    </row>
    <row r="5" spans="1:8" ht="57.75" customHeight="1" x14ac:dyDescent="0.3">
      <c r="A5" s="77" t="s">
        <v>37</v>
      </c>
      <c r="B5" s="32" t="s">
        <v>27</v>
      </c>
      <c r="C5" s="12" t="s">
        <v>60</v>
      </c>
      <c r="D5" s="24">
        <v>10000</v>
      </c>
      <c r="E5" s="12" t="s">
        <v>84</v>
      </c>
      <c r="F5" s="24">
        <v>10000</v>
      </c>
      <c r="G5" s="102">
        <f>F5-D5</f>
        <v>0</v>
      </c>
      <c r="H5" s="92"/>
    </row>
    <row r="6" spans="1:8" ht="114.75" customHeight="1" x14ac:dyDescent="0.3">
      <c r="A6" s="77"/>
      <c r="B6" s="33" t="s">
        <v>28</v>
      </c>
      <c r="C6" s="12" t="s">
        <v>61</v>
      </c>
      <c r="D6" s="17">
        <v>900</v>
      </c>
      <c r="E6" s="12" t="s">
        <v>82</v>
      </c>
      <c r="F6" s="17">
        <v>900</v>
      </c>
      <c r="G6" s="103">
        <f t="shared" ref="G6:G37" si="0">F6-D6</f>
        <v>0</v>
      </c>
      <c r="H6" s="93"/>
    </row>
    <row r="7" spans="1:8" ht="75" customHeight="1" x14ac:dyDescent="0.3">
      <c r="A7" s="77"/>
      <c r="B7" s="33" t="s">
        <v>29</v>
      </c>
      <c r="C7" s="12" t="s">
        <v>62</v>
      </c>
      <c r="D7" s="17">
        <v>122500</v>
      </c>
      <c r="E7" s="12" t="s">
        <v>84</v>
      </c>
      <c r="F7" s="17">
        <v>122500</v>
      </c>
      <c r="G7" s="104">
        <f t="shared" si="0"/>
        <v>0</v>
      </c>
      <c r="H7" s="93"/>
    </row>
    <row r="8" spans="1:8" ht="33" customHeight="1" x14ac:dyDescent="0.3">
      <c r="A8" s="77"/>
      <c r="B8" s="33" t="s">
        <v>2</v>
      </c>
      <c r="C8" s="12" t="s">
        <v>87</v>
      </c>
      <c r="D8" s="17">
        <v>10000</v>
      </c>
      <c r="E8" s="12" t="s">
        <v>88</v>
      </c>
      <c r="F8" s="17">
        <v>7000</v>
      </c>
      <c r="G8" s="104">
        <f t="shared" si="0"/>
        <v>-3000</v>
      </c>
      <c r="H8" s="93" t="s">
        <v>90</v>
      </c>
    </row>
    <row r="9" spans="1:8" ht="42.75" customHeight="1" x14ac:dyDescent="0.3">
      <c r="A9" s="77"/>
      <c r="B9" s="33" t="s">
        <v>1</v>
      </c>
      <c r="C9" s="12" t="s">
        <v>63</v>
      </c>
      <c r="D9" s="17">
        <v>4000</v>
      </c>
      <c r="E9" s="12" t="s">
        <v>82</v>
      </c>
      <c r="F9" s="17">
        <v>4000</v>
      </c>
      <c r="G9" s="104">
        <f t="shared" si="0"/>
        <v>0</v>
      </c>
      <c r="H9" s="93"/>
    </row>
    <row r="10" spans="1:8" ht="399.75" customHeight="1" x14ac:dyDescent="0.3">
      <c r="A10" s="77"/>
      <c r="B10" s="33" t="s">
        <v>30</v>
      </c>
      <c r="C10" s="12" t="s">
        <v>99</v>
      </c>
      <c r="D10" s="17">
        <v>11590</v>
      </c>
      <c r="E10" s="12" t="s">
        <v>100</v>
      </c>
      <c r="F10" s="17">
        <v>8341</v>
      </c>
      <c r="G10" s="104">
        <f t="shared" si="0"/>
        <v>-3249</v>
      </c>
      <c r="H10" s="93" t="s">
        <v>95</v>
      </c>
    </row>
    <row r="11" spans="1:8" ht="213" customHeight="1" x14ac:dyDescent="0.3">
      <c r="A11" s="77"/>
      <c r="B11" s="33" t="s">
        <v>31</v>
      </c>
      <c r="C11" s="12" t="s">
        <v>96</v>
      </c>
      <c r="D11" s="17">
        <v>14400</v>
      </c>
      <c r="E11" s="12" t="s">
        <v>97</v>
      </c>
      <c r="F11" s="17">
        <v>11439</v>
      </c>
      <c r="G11" s="104">
        <f t="shared" si="0"/>
        <v>-2961</v>
      </c>
      <c r="H11" s="93" t="s">
        <v>98</v>
      </c>
    </row>
    <row r="12" spans="1:8" ht="302.25" customHeight="1" x14ac:dyDescent="0.3">
      <c r="A12" s="77"/>
      <c r="B12" s="33" t="s">
        <v>32</v>
      </c>
      <c r="C12" s="12" t="s">
        <v>64</v>
      </c>
      <c r="D12" s="17">
        <v>990</v>
      </c>
      <c r="E12" s="12" t="s">
        <v>85</v>
      </c>
      <c r="F12" s="17">
        <v>990</v>
      </c>
      <c r="G12" s="104">
        <f t="shared" si="0"/>
        <v>0</v>
      </c>
      <c r="H12" s="93"/>
    </row>
    <row r="13" spans="1:8" ht="65.25" customHeight="1" x14ac:dyDescent="0.3">
      <c r="A13" s="77"/>
      <c r="B13" s="33" t="s">
        <v>33</v>
      </c>
      <c r="C13" s="12" t="s">
        <v>91</v>
      </c>
      <c r="D13" s="17">
        <v>750</v>
      </c>
      <c r="E13" s="12" t="s">
        <v>92</v>
      </c>
      <c r="F13" s="17">
        <v>400</v>
      </c>
      <c r="G13" s="104">
        <f t="shared" si="0"/>
        <v>-350</v>
      </c>
      <c r="H13" s="93" t="s">
        <v>94</v>
      </c>
    </row>
    <row r="14" spans="1:8" ht="144" customHeight="1" x14ac:dyDescent="0.3">
      <c r="A14" s="77"/>
      <c r="B14" s="33" t="s">
        <v>34</v>
      </c>
      <c r="C14" s="12" t="s">
        <v>65</v>
      </c>
      <c r="D14" s="17">
        <v>2500</v>
      </c>
      <c r="E14" s="12" t="s">
        <v>93</v>
      </c>
      <c r="F14" s="17">
        <v>2500</v>
      </c>
      <c r="G14" s="104">
        <f t="shared" si="0"/>
        <v>0</v>
      </c>
      <c r="H14" s="93"/>
    </row>
    <row r="15" spans="1:8" ht="162" customHeight="1" x14ac:dyDescent="0.3">
      <c r="A15" s="77"/>
      <c r="B15" s="33" t="s">
        <v>35</v>
      </c>
      <c r="C15" s="12" t="s">
        <v>86</v>
      </c>
      <c r="D15" s="17">
        <v>120000</v>
      </c>
      <c r="E15" s="12" t="s">
        <v>85</v>
      </c>
      <c r="F15" s="17">
        <v>120000</v>
      </c>
      <c r="G15" s="104">
        <f t="shared" si="0"/>
        <v>0</v>
      </c>
      <c r="H15" s="93"/>
    </row>
    <row r="16" spans="1:8" ht="178.5" customHeight="1" x14ac:dyDescent="0.3">
      <c r="A16" s="77"/>
      <c r="B16" s="33" t="s">
        <v>36</v>
      </c>
      <c r="C16" s="12" t="s">
        <v>66</v>
      </c>
      <c r="D16" s="17">
        <v>7600</v>
      </c>
      <c r="E16" s="12" t="s">
        <v>82</v>
      </c>
      <c r="F16" s="17">
        <v>7600</v>
      </c>
      <c r="G16" s="104">
        <f t="shared" si="0"/>
        <v>0</v>
      </c>
      <c r="H16" s="93"/>
    </row>
    <row r="17" spans="1:8" s="91" customFormat="1" ht="30" customHeight="1" x14ac:dyDescent="0.3">
      <c r="A17" s="81"/>
      <c r="B17" s="34"/>
      <c r="C17" s="89"/>
      <c r="D17" s="90">
        <f>SUM(D5:D16)</f>
        <v>305230</v>
      </c>
      <c r="E17" s="89"/>
      <c r="F17" s="90">
        <f>SUM(F5:F16)</f>
        <v>295670</v>
      </c>
      <c r="G17" s="105">
        <f>SUM(G5:G16)</f>
        <v>-9560</v>
      </c>
      <c r="H17" s="94"/>
    </row>
    <row r="18" spans="1:8" ht="75" customHeight="1" x14ac:dyDescent="0.3">
      <c r="A18" s="77" t="s">
        <v>38</v>
      </c>
      <c r="B18" s="33" t="s">
        <v>113</v>
      </c>
      <c r="C18" s="12" t="s">
        <v>55</v>
      </c>
      <c r="D18" s="17">
        <v>600</v>
      </c>
      <c r="E18" s="12" t="s">
        <v>84</v>
      </c>
      <c r="F18" s="17">
        <v>600</v>
      </c>
      <c r="G18" s="104">
        <f t="shared" si="0"/>
        <v>0</v>
      </c>
      <c r="H18" s="93"/>
    </row>
    <row r="19" spans="1:8" ht="47.25" customHeight="1" x14ac:dyDescent="0.3">
      <c r="A19" s="77"/>
      <c r="B19" s="33" t="s">
        <v>39</v>
      </c>
      <c r="C19" s="12" t="s">
        <v>56</v>
      </c>
      <c r="D19" s="17">
        <v>120</v>
      </c>
      <c r="E19" s="12" t="s">
        <v>84</v>
      </c>
      <c r="F19" s="17">
        <v>120</v>
      </c>
      <c r="G19" s="104">
        <f t="shared" si="0"/>
        <v>0</v>
      </c>
      <c r="H19" s="93"/>
    </row>
    <row r="20" spans="1:8" ht="47.25" customHeight="1" x14ac:dyDescent="0.3">
      <c r="A20" s="77"/>
      <c r="B20" s="33" t="s">
        <v>40</v>
      </c>
      <c r="C20" s="12" t="s">
        <v>68</v>
      </c>
      <c r="D20" s="17">
        <v>600</v>
      </c>
      <c r="E20" s="12" t="s">
        <v>69</v>
      </c>
      <c r="F20" s="17">
        <v>560</v>
      </c>
      <c r="G20" s="104">
        <f t="shared" si="0"/>
        <v>-40</v>
      </c>
      <c r="H20" s="93" t="s">
        <v>71</v>
      </c>
    </row>
    <row r="21" spans="1:8" ht="85.5" customHeight="1" x14ac:dyDescent="0.3">
      <c r="A21" s="77"/>
      <c r="B21" s="33" t="s">
        <v>2</v>
      </c>
      <c r="C21" s="12" t="s">
        <v>57</v>
      </c>
      <c r="D21" s="17">
        <v>500</v>
      </c>
      <c r="E21" s="12" t="s">
        <v>85</v>
      </c>
      <c r="F21" s="17">
        <v>500</v>
      </c>
      <c r="G21" s="104">
        <f t="shared" si="0"/>
        <v>0</v>
      </c>
      <c r="H21" s="93"/>
    </row>
    <row r="22" spans="1:8" ht="168" customHeight="1" x14ac:dyDescent="0.3">
      <c r="A22" s="77"/>
      <c r="B22" s="33" t="s">
        <v>32</v>
      </c>
      <c r="C22" s="12" t="s">
        <v>58</v>
      </c>
      <c r="D22" s="17">
        <v>400</v>
      </c>
      <c r="E22" s="12" t="s">
        <v>84</v>
      </c>
      <c r="F22" s="17">
        <v>400</v>
      </c>
      <c r="G22" s="104">
        <f t="shared" si="0"/>
        <v>0</v>
      </c>
      <c r="H22" s="93"/>
    </row>
    <row r="23" spans="1:8" ht="108.75" customHeight="1" x14ac:dyDescent="0.3">
      <c r="A23" s="77"/>
      <c r="B23" s="33" t="s">
        <v>41</v>
      </c>
      <c r="C23" s="12" t="s">
        <v>75</v>
      </c>
      <c r="D23" s="17">
        <v>12500</v>
      </c>
      <c r="E23" s="12" t="s">
        <v>84</v>
      </c>
      <c r="F23" s="17">
        <v>12500</v>
      </c>
      <c r="G23" s="104">
        <f t="shared" si="0"/>
        <v>0</v>
      </c>
      <c r="H23" s="93"/>
    </row>
    <row r="24" spans="1:8" ht="56.25" customHeight="1" x14ac:dyDescent="0.3">
      <c r="A24" s="77"/>
      <c r="B24" s="33" t="s">
        <v>42</v>
      </c>
      <c r="C24" s="12" t="s">
        <v>59</v>
      </c>
      <c r="D24" s="17">
        <v>45000</v>
      </c>
      <c r="E24" s="12" t="s">
        <v>84</v>
      </c>
      <c r="F24" s="17">
        <v>45000</v>
      </c>
      <c r="G24" s="104">
        <f t="shared" si="0"/>
        <v>0</v>
      </c>
      <c r="H24" s="93"/>
    </row>
    <row r="25" spans="1:8" ht="30" customHeight="1" x14ac:dyDescent="0.3">
      <c r="A25" s="77"/>
      <c r="B25" s="35"/>
      <c r="C25" s="13"/>
      <c r="D25" s="25">
        <f>SUM(D18:D24)</f>
        <v>59720</v>
      </c>
      <c r="E25" s="13"/>
      <c r="F25" s="25">
        <f>SUM(F18:F24)</f>
        <v>59680</v>
      </c>
      <c r="G25" s="106">
        <f>SUM(G18:G24)</f>
        <v>-40</v>
      </c>
      <c r="H25" s="95"/>
    </row>
    <row r="26" spans="1:8" ht="76.5" customHeight="1" x14ac:dyDescent="0.3">
      <c r="A26" s="78" t="s">
        <v>43</v>
      </c>
      <c r="B26" s="33" t="s">
        <v>1</v>
      </c>
      <c r="C26" s="12" t="s">
        <v>44</v>
      </c>
      <c r="D26" s="17">
        <v>4800</v>
      </c>
      <c r="E26" s="12" t="s">
        <v>84</v>
      </c>
      <c r="F26" s="17">
        <v>4800</v>
      </c>
      <c r="G26" s="104">
        <f t="shared" si="0"/>
        <v>0</v>
      </c>
      <c r="H26" s="93"/>
    </row>
    <row r="27" spans="1:8" ht="52.5" customHeight="1" x14ac:dyDescent="0.3">
      <c r="A27" s="77"/>
      <c r="B27" s="33" t="s">
        <v>40</v>
      </c>
      <c r="C27" s="12" t="s">
        <v>45</v>
      </c>
      <c r="D27" s="17">
        <v>23000</v>
      </c>
      <c r="E27" s="12" t="s">
        <v>83</v>
      </c>
      <c r="F27" s="17">
        <v>23000</v>
      </c>
      <c r="G27" s="104">
        <f t="shared" si="0"/>
        <v>0</v>
      </c>
      <c r="H27" s="93"/>
    </row>
    <row r="28" spans="1:8" ht="30" customHeight="1" x14ac:dyDescent="0.3">
      <c r="A28" s="79"/>
      <c r="B28" s="36"/>
      <c r="C28" s="15"/>
      <c r="D28" s="26">
        <f>SUM(D26:D27)</f>
        <v>27800</v>
      </c>
      <c r="E28" s="15"/>
      <c r="F28" s="26">
        <f>SUM(F26:F27)</f>
        <v>27800</v>
      </c>
      <c r="G28" s="107">
        <f>SUM(G26:G27)</f>
        <v>0</v>
      </c>
      <c r="H28" s="96"/>
    </row>
    <row r="29" spans="1:8" ht="125.25" customHeight="1" x14ac:dyDescent="0.3">
      <c r="A29" s="80" t="s">
        <v>46</v>
      </c>
      <c r="B29" s="22" t="s">
        <v>47</v>
      </c>
      <c r="C29" s="19" t="s">
        <v>48</v>
      </c>
      <c r="D29" s="17">
        <v>48000</v>
      </c>
      <c r="E29" s="12" t="s">
        <v>70</v>
      </c>
      <c r="F29" s="17">
        <v>47500</v>
      </c>
      <c r="G29" s="104">
        <f t="shared" si="0"/>
        <v>-500</v>
      </c>
      <c r="H29" s="97" t="s">
        <v>72</v>
      </c>
    </row>
    <row r="30" spans="1:8" ht="30" customHeight="1" x14ac:dyDescent="0.3">
      <c r="A30" s="80"/>
      <c r="B30" s="37"/>
      <c r="C30" s="16"/>
      <c r="D30" s="25">
        <f>SUM(D29)</f>
        <v>48000</v>
      </c>
      <c r="E30" s="13"/>
      <c r="F30" s="25">
        <f>SUM(F29)</f>
        <v>47500</v>
      </c>
      <c r="G30" s="106">
        <f>SUM(G29)</f>
        <v>-500</v>
      </c>
      <c r="H30" s="13"/>
    </row>
    <row r="31" spans="1:8" ht="60.75" customHeight="1" x14ac:dyDescent="0.3">
      <c r="A31" s="79" t="s">
        <v>49</v>
      </c>
      <c r="B31" s="32" t="s">
        <v>50</v>
      </c>
      <c r="C31" s="18" t="s">
        <v>73</v>
      </c>
      <c r="D31" s="27">
        <v>300</v>
      </c>
      <c r="E31" s="18" t="s">
        <v>81</v>
      </c>
      <c r="F31" s="27">
        <v>60</v>
      </c>
      <c r="G31" s="104">
        <f t="shared" si="0"/>
        <v>-240</v>
      </c>
      <c r="H31" s="98" t="s">
        <v>78</v>
      </c>
    </row>
    <row r="32" spans="1:8" ht="120" customHeight="1" x14ac:dyDescent="0.3">
      <c r="A32" s="77"/>
      <c r="B32" s="33" t="s">
        <v>2</v>
      </c>
      <c r="C32" s="12" t="s">
        <v>51</v>
      </c>
      <c r="D32" s="17">
        <v>48950</v>
      </c>
      <c r="E32" s="12" t="s">
        <v>82</v>
      </c>
      <c r="F32" s="17">
        <v>48950</v>
      </c>
      <c r="G32" s="104">
        <f t="shared" si="0"/>
        <v>0</v>
      </c>
      <c r="H32" s="93"/>
    </row>
    <row r="33" spans="1:8" ht="30" customHeight="1" x14ac:dyDescent="0.3">
      <c r="A33" s="81"/>
      <c r="B33" s="35"/>
      <c r="C33" s="13"/>
      <c r="D33" s="26">
        <f>SUM(D31:D32)</f>
        <v>49250</v>
      </c>
      <c r="E33" s="13"/>
      <c r="F33" s="26">
        <f>SUM(F31:F32)</f>
        <v>49010</v>
      </c>
      <c r="G33" s="107">
        <f>SUM(G31:G32)</f>
        <v>-240</v>
      </c>
      <c r="H33" s="95"/>
    </row>
    <row r="34" spans="1:8" ht="64.5" customHeight="1" x14ac:dyDescent="0.3">
      <c r="A34" s="78" t="s">
        <v>52</v>
      </c>
      <c r="B34" s="33" t="s">
        <v>54</v>
      </c>
      <c r="C34" s="12"/>
      <c r="D34" s="17">
        <v>0</v>
      </c>
      <c r="E34" s="12" t="s">
        <v>74</v>
      </c>
      <c r="F34" s="17">
        <v>1800</v>
      </c>
      <c r="G34" s="104">
        <f t="shared" si="0"/>
        <v>1800</v>
      </c>
      <c r="H34" s="93" t="s">
        <v>79</v>
      </c>
    </row>
    <row r="35" spans="1:8" ht="30" customHeight="1" x14ac:dyDescent="0.3">
      <c r="A35" s="81"/>
      <c r="B35" s="35"/>
      <c r="C35" s="13"/>
      <c r="D35" s="25">
        <f>SUM(D34)</f>
        <v>0</v>
      </c>
      <c r="E35" s="13"/>
      <c r="F35" s="25">
        <f>SUM(F34)</f>
        <v>1800</v>
      </c>
      <c r="G35" s="106">
        <f>SUM(G34)</f>
        <v>1800</v>
      </c>
      <c r="H35" s="95"/>
    </row>
    <row r="36" spans="1:8" ht="40.5" customHeight="1" x14ac:dyDescent="0.3">
      <c r="A36" s="77" t="s">
        <v>53</v>
      </c>
      <c r="B36" s="33" t="s">
        <v>40</v>
      </c>
      <c r="C36" s="12"/>
      <c r="D36" s="17">
        <v>0</v>
      </c>
      <c r="E36" s="12" t="s">
        <v>76</v>
      </c>
      <c r="F36" s="17">
        <v>540</v>
      </c>
      <c r="G36" s="104">
        <f t="shared" si="0"/>
        <v>540</v>
      </c>
      <c r="H36" s="93" t="s">
        <v>89</v>
      </c>
    </row>
    <row r="37" spans="1:8" ht="65.25" customHeight="1" x14ac:dyDescent="0.3">
      <c r="A37" s="77"/>
      <c r="B37" s="33" t="s">
        <v>41</v>
      </c>
      <c r="C37" s="12"/>
      <c r="D37" s="17">
        <v>0</v>
      </c>
      <c r="E37" s="12" t="s">
        <v>77</v>
      </c>
      <c r="F37" s="17">
        <v>8000</v>
      </c>
      <c r="G37" s="104">
        <f t="shared" si="0"/>
        <v>8000</v>
      </c>
      <c r="H37" s="93" t="s">
        <v>80</v>
      </c>
    </row>
    <row r="38" spans="1:8" ht="30" customHeight="1" x14ac:dyDescent="0.3">
      <c r="A38" s="81"/>
      <c r="B38" s="35"/>
      <c r="C38" s="13"/>
      <c r="D38" s="26">
        <f>SUM(D36:D37)</f>
        <v>0</v>
      </c>
      <c r="E38" s="13"/>
      <c r="F38" s="26">
        <f>SUM(F36:F37)</f>
        <v>8540</v>
      </c>
      <c r="G38" s="107">
        <f>SUM(G36:G37)</f>
        <v>8540</v>
      </c>
      <c r="H38" s="95"/>
    </row>
    <row r="39" spans="1:8" ht="30" customHeight="1" x14ac:dyDescent="0.3">
      <c r="A39" s="84" t="s">
        <v>26</v>
      </c>
      <c r="B39" s="85"/>
      <c r="C39" s="14"/>
      <c r="D39" s="28">
        <f>SUM(D17,D25,D28,D30,D33,D35,D38)</f>
        <v>490000</v>
      </c>
      <c r="E39" s="14"/>
      <c r="F39" s="28">
        <f>SUM(F17,F25,F28,F30,F33,F35,F38)</f>
        <v>490000</v>
      </c>
      <c r="G39" s="108">
        <f>SUM(G17,G25,G28,G30,G33,G35,G38)</f>
        <v>0</v>
      </c>
      <c r="H39" s="99"/>
    </row>
    <row r="42" spans="1:8" x14ac:dyDescent="0.3">
      <c r="E42" s="38"/>
    </row>
  </sheetData>
  <autoFilter ref="A3:H39">
    <filterColumn colId="2" showButton="0"/>
    <filterColumn colId="4" showButton="0"/>
  </autoFilter>
  <mergeCells count="15">
    <mergeCell ref="A36:A38"/>
    <mergeCell ref="A1:H1"/>
    <mergeCell ref="A39:B39"/>
    <mergeCell ref="C3:D3"/>
    <mergeCell ref="E3:F3"/>
    <mergeCell ref="H3:H4"/>
    <mergeCell ref="G3:G4"/>
    <mergeCell ref="A5:A17"/>
    <mergeCell ref="A31:A33"/>
    <mergeCell ref="A34:A35"/>
    <mergeCell ref="A3:A4"/>
    <mergeCell ref="B3:B4"/>
    <mergeCell ref="A18:A25"/>
    <mergeCell ref="A26:A28"/>
    <mergeCell ref="A29:A3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1. 예산항목별 변경내역</vt:lpstr>
      <vt:lpstr>2. 프로그램별 및 사업비목별 변경사유(상세내역)</vt:lpstr>
      <vt:lpstr>'2. 프로그램별 및 사업비목별 변경사유(상세내역)'!Print_Titles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</cp:lastModifiedBy>
  <cp:lastPrinted>2021-10-14T04:36:05Z</cp:lastPrinted>
  <dcterms:created xsi:type="dcterms:W3CDTF">2020-06-19T05:42:19Z</dcterms:created>
  <dcterms:modified xsi:type="dcterms:W3CDTF">2021-10-14T04:37:37Z</dcterms:modified>
</cp:coreProperties>
</file>